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"/>
    </mc:Choice>
  </mc:AlternateContent>
  <bookViews>
    <workbookView xWindow="0" yWindow="0" windowWidth="20490" windowHeight="9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G82" i="1"/>
  <c r="G83" i="1"/>
  <c r="G84" i="1"/>
  <c r="G85" i="1"/>
  <c r="G86" i="1"/>
  <c r="G87" i="1"/>
  <c r="G81" i="1"/>
  <c r="F82" i="1"/>
  <c r="F83" i="1"/>
  <c r="F84" i="1"/>
  <c r="F85" i="1"/>
  <c r="F86" i="1"/>
  <c r="F87" i="1"/>
  <c r="F81" i="1"/>
  <c r="E87" i="1"/>
  <c r="E82" i="1"/>
  <c r="E83" i="1"/>
  <c r="E84" i="1"/>
  <c r="E85" i="1"/>
  <c r="E86" i="1"/>
  <c r="E81" i="1"/>
  <c r="D87" i="1"/>
  <c r="D82" i="1"/>
  <c r="D83" i="1"/>
  <c r="D84" i="1"/>
  <c r="D85" i="1"/>
  <c r="D86" i="1"/>
  <c r="D81" i="1"/>
  <c r="B75" i="1"/>
  <c r="B73" i="1"/>
  <c r="B62" i="1"/>
  <c r="B60" i="1"/>
  <c r="C60" i="1"/>
  <c r="D60" i="1"/>
  <c r="E60" i="1"/>
  <c r="F60" i="1"/>
  <c r="F54" i="1"/>
  <c r="F55" i="1"/>
  <c r="F56" i="1"/>
  <c r="F57" i="1"/>
  <c r="F58" i="1"/>
  <c r="F59" i="1"/>
  <c r="F53" i="1"/>
  <c r="E54" i="1"/>
  <c r="E55" i="1"/>
  <c r="E56" i="1"/>
  <c r="E57" i="1"/>
  <c r="E58" i="1"/>
  <c r="E59" i="1"/>
  <c r="E53" i="1"/>
  <c r="D54" i="1"/>
  <c r="D55" i="1"/>
  <c r="D56" i="1"/>
  <c r="D57" i="1"/>
  <c r="D58" i="1"/>
  <c r="D59" i="1"/>
  <c r="D53" i="1"/>
  <c r="E42" i="1"/>
  <c r="F42" i="1"/>
  <c r="F46" i="1"/>
  <c r="E41" i="1"/>
  <c r="E43" i="1"/>
  <c r="E44" i="1"/>
  <c r="E45" i="1"/>
  <c r="E46" i="1"/>
  <c r="E40" i="1"/>
  <c r="D41" i="1"/>
  <c r="F41" i="1" s="1"/>
  <c r="D42" i="1"/>
  <c r="D43" i="1"/>
  <c r="F43" i="1" s="1"/>
  <c r="D44" i="1"/>
  <c r="F44" i="1" s="1"/>
  <c r="D45" i="1"/>
  <c r="F45" i="1" s="1"/>
  <c r="D46" i="1"/>
  <c r="D40" i="1"/>
  <c r="F40" i="1" s="1"/>
  <c r="C35" i="1"/>
  <c r="C33" i="1"/>
  <c r="C31" i="1"/>
  <c r="C28" i="1"/>
</calcChain>
</file>

<file path=xl/sharedStrings.xml><?xml version="1.0" encoding="utf-8"?>
<sst xmlns="http://schemas.openxmlformats.org/spreadsheetml/2006/main" count="49" uniqueCount="44">
  <si>
    <t xml:space="preserve">Scatter plot </t>
  </si>
  <si>
    <t>Wind Velocity (x)</t>
  </si>
  <si>
    <t xml:space="preserve">Drift Rate (y) </t>
  </si>
  <si>
    <t>AVERAGE(B3:B9)</t>
  </si>
  <si>
    <t>x̅ =</t>
  </si>
  <si>
    <t> ȳ</t>
  </si>
  <si>
    <t>AVERAGE(C3:C9)</t>
  </si>
  <si>
    <t> ȳ (y Mean)</t>
  </si>
  <si>
    <t>x̅ (x mean)</t>
  </si>
  <si>
    <t>STDEV(B3:B9)</t>
  </si>
  <si>
    <r>
      <rPr>
        <sz val="12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 xml:space="preserve">x </t>
    </r>
    <r>
      <rPr>
        <sz val="12"/>
        <color theme="1"/>
        <rFont val="Calibri"/>
        <family val="2"/>
        <scheme val="minor"/>
      </rPr>
      <t xml:space="preserve"> =</t>
    </r>
  </si>
  <si>
    <t>x</t>
  </si>
  <si>
    <t>y</t>
  </si>
  <si>
    <t>ZxZy</t>
  </si>
  <si>
    <r>
      <rPr>
        <sz val="12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 xml:space="preserve">y </t>
    </r>
    <r>
      <rPr>
        <sz val="12"/>
        <color theme="1"/>
        <rFont val="Calibri"/>
        <family val="2"/>
        <scheme val="minor"/>
      </rPr>
      <t>=</t>
    </r>
  </si>
  <si>
    <r>
      <t>Z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=  (x-x̅) /σ</t>
    </r>
    <r>
      <rPr>
        <b/>
        <sz val="8"/>
        <color theme="1"/>
        <rFont val="Calibri"/>
        <family val="2"/>
        <scheme val="minor"/>
      </rPr>
      <t>x</t>
    </r>
  </si>
  <si>
    <r>
      <t>Zy=(y- ȳ)/σ</t>
    </r>
    <r>
      <rPr>
        <b/>
        <sz val="8"/>
        <color theme="1"/>
        <rFont val="Calibri"/>
        <family val="2"/>
        <scheme val="minor"/>
      </rPr>
      <t>y</t>
    </r>
  </si>
  <si>
    <t xml:space="preserve">Calculate r </t>
  </si>
  <si>
    <t>r = n (∑xy) – ∑x ∑y / √ [n* (∑x^2 – (∑x)^2)] * [n* (∑y^2 – (∑y)^2)]</t>
  </si>
  <si>
    <t>xy</t>
  </si>
  <si>
    <t>x^2</t>
  </si>
  <si>
    <t>y^2</t>
  </si>
  <si>
    <t>n</t>
  </si>
  <si>
    <t>n=7</t>
  </si>
  <si>
    <t>∑x=678</t>
  </si>
  <si>
    <t>∑y = 166</t>
  </si>
  <si>
    <t>∑xy = 18458</t>
  </si>
  <si>
    <t>((∑x)^2)=67892</t>
  </si>
  <si>
    <t>((∑y)^2)=6768</t>
  </si>
  <si>
    <r>
      <t xml:space="preserve">This is the formula: </t>
    </r>
    <r>
      <rPr>
        <i/>
        <sz val="11"/>
        <color theme="1"/>
        <rFont val="Calibri"/>
        <family val="2"/>
        <scheme val="minor"/>
      </rPr>
      <t>((A59*D60)-(B60*C60))/SQRT((A59*E60-(B60^2))*(A59*F60-C60^2))</t>
    </r>
  </si>
  <si>
    <t xml:space="preserve">or </t>
  </si>
  <si>
    <t>CORREL(B53:B59,C53:C59)</t>
  </si>
  <si>
    <t>r = 0.95</t>
  </si>
  <si>
    <t>y = a + bx</t>
  </si>
  <si>
    <t>b = (n (∑xy) - ∑x ∑y)/(n* (∑x^2 - ∑x^2)</t>
  </si>
  <si>
    <t>a = ∑y - b*∑x/ n</t>
  </si>
  <si>
    <t>y = 1.07x - 79.98</t>
  </si>
  <si>
    <t xml:space="preserve">Line of regression equation </t>
  </si>
  <si>
    <r>
      <t>complete the table an calculate SS</t>
    </r>
    <r>
      <rPr>
        <sz val="8"/>
        <color theme="1"/>
        <rFont val="Calibri"/>
        <family val="2"/>
        <scheme val="minor"/>
      </rPr>
      <t>y</t>
    </r>
  </si>
  <si>
    <t>ŷ</t>
  </si>
  <si>
    <t>(y-ŷ)</t>
  </si>
  <si>
    <t>(y-ŷ)^2</t>
  </si>
  <si>
    <t>Sum of squares of y</t>
  </si>
  <si>
    <t xml:space="preserve">Proportional Reduction Error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</si>
</sst>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168" fontId="0" fillId="0" borderId="0" xfId="0" applyNumberFormat="1" applyFont="1"/>
    <xf numFmtId="0" fontId="7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Drift Rate (y)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Sheet1!$B$3:$B$9</c:f>
              <c:numCache>
                <c:formatCode>General</c:formatCode>
                <c:ptCount val="7"/>
                <c:pt idx="0">
                  <c:v>70</c:v>
                </c:pt>
                <c:pt idx="1">
                  <c:v>115</c:v>
                </c:pt>
                <c:pt idx="2">
                  <c:v>105</c:v>
                </c:pt>
                <c:pt idx="3">
                  <c:v>82</c:v>
                </c:pt>
                <c:pt idx="4">
                  <c:v>93</c:v>
                </c:pt>
                <c:pt idx="5">
                  <c:v>125</c:v>
                </c:pt>
                <c:pt idx="6">
                  <c:v>88</c:v>
                </c:pt>
              </c:numCache>
            </c:numRef>
          </c:xVal>
          <c:yVal>
            <c:numRef>
              <c:f>Sheet1!$C$3:$C$9</c:f>
              <c:numCache>
                <c:formatCode>General</c:formatCode>
                <c:ptCount val="7"/>
                <c:pt idx="0">
                  <c:v>3</c:v>
                </c:pt>
                <c:pt idx="1">
                  <c:v>45</c:v>
                </c:pt>
                <c:pt idx="2">
                  <c:v>21</c:v>
                </c:pt>
                <c:pt idx="3">
                  <c:v>7</c:v>
                </c:pt>
                <c:pt idx="4">
                  <c:v>16</c:v>
                </c:pt>
                <c:pt idx="5">
                  <c:v>62</c:v>
                </c:pt>
                <c:pt idx="6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733376"/>
        <c:axId val="1925732832"/>
      </c:scatterChart>
      <c:valAx>
        <c:axId val="192573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Wind Velocity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732832"/>
        <c:crosses val="autoZero"/>
        <c:crossBetween val="midCat"/>
      </c:valAx>
      <c:valAx>
        <c:axId val="1925732832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Drift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733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180975</xdr:rowOff>
    </xdr:from>
    <xdr:to>
      <xdr:col>7</xdr:col>
      <xdr:colOff>190500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>
      <selection activeCell="E91" sqref="E91"/>
    </sheetView>
  </sheetViews>
  <sheetFormatPr defaultRowHeight="15" x14ac:dyDescent="0.25"/>
  <cols>
    <col min="2" max="2" width="16.28515625" customWidth="1"/>
    <col min="3" max="3" width="13" customWidth="1"/>
    <col min="4" max="4" width="19.7109375" customWidth="1"/>
    <col min="5" max="5" width="14.5703125" customWidth="1"/>
    <col min="6" max="6" width="13.42578125" bestFit="1" customWidth="1"/>
    <col min="7" max="7" width="19.85546875" customWidth="1"/>
  </cols>
  <sheetData>
    <row r="1" spans="1:3" x14ac:dyDescent="0.25">
      <c r="A1">
        <v>1</v>
      </c>
      <c r="B1" t="s">
        <v>0</v>
      </c>
    </row>
    <row r="2" spans="1:3" x14ac:dyDescent="0.25">
      <c r="B2" t="s">
        <v>1</v>
      </c>
      <c r="C2" t="s">
        <v>2</v>
      </c>
    </row>
    <row r="3" spans="1:3" x14ac:dyDescent="0.25">
      <c r="B3">
        <v>70</v>
      </c>
      <c r="C3">
        <v>3</v>
      </c>
    </row>
    <row r="4" spans="1:3" x14ac:dyDescent="0.25">
      <c r="B4">
        <v>115</v>
      </c>
      <c r="C4">
        <v>45</v>
      </c>
    </row>
    <row r="5" spans="1:3" x14ac:dyDescent="0.25">
      <c r="B5">
        <v>105</v>
      </c>
      <c r="C5">
        <v>21</v>
      </c>
    </row>
    <row r="6" spans="1:3" x14ac:dyDescent="0.25">
      <c r="B6">
        <v>82</v>
      </c>
      <c r="C6">
        <v>7</v>
      </c>
    </row>
    <row r="7" spans="1:3" x14ac:dyDescent="0.25">
      <c r="B7">
        <v>93</v>
      </c>
      <c r="C7">
        <v>16</v>
      </c>
    </row>
    <row r="8" spans="1:3" x14ac:dyDescent="0.25">
      <c r="B8">
        <v>125</v>
      </c>
      <c r="C8">
        <v>62</v>
      </c>
    </row>
    <row r="9" spans="1:3" x14ac:dyDescent="0.25">
      <c r="B9">
        <v>88</v>
      </c>
      <c r="C9">
        <v>12</v>
      </c>
    </row>
    <row r="27" spans="1:4" x14ac:dyDescent="0.25">
      <c r="A27">
        <v>2</v>
      </c>
      <c r="B27" t="s">
        <v>8</v>
      </c>
    </row>
    <row r="28" spans="1:4" x14ac:dyDescent="0.25">
      <c r="B28" s="3" t="s">
        <v>4</v>
      </c>
      <c r="C28" s="6">
        <f>AVERAGE(B3:B9)</f>
        <v>96.857142857142861</v>
      </c>
      <c r="D28" s="4" t="s">
        <v>3</v>
      </c>
    </row>
    <row r="29" spans="1:4" x14ac:dyDescent="0.25">
      <c r="C29" s="7"/>
    </row>
    <row r="30" spans="1:4" x14ac:dyDescent="0.25">
      <c r="B30" t="s">
        <v>7</v>
      </c>
      <c r="C30" s="7"/>
    </row>
    <row r="31" spans="1:4" x14ac:dyDescent="0.25">
      <c r="B31" s="3" t="s">
        <v>5</v>
      </c>
      <c r="C31" s="6">
        <f>AVERAGE(C3:C9)</f>
        <v>23.714285714285715</v>
      </c>
      <c r="D31" s="2" t="s">
        <v>6</v>
      </c>
    </row>
    <row r="33" spans="1:6" ht="15.75" x14ac:dyDescent="0.25">
      <c r="B33" t="s">
        <v>10</v>
      </c>
      <c r="C33" s="6">
        <f>STDEV(B3:B9)</f>
        <v>19.24775806363408</v>
      </c>
      <c r="D33" s="2" t="s">
        <v>9</v>
      </c>
    </row>
    <row r="34" spans="1:6" x14ac:dyDescent="0.25">
      <c r="C34" s="6"/>
      <c r="D34" s="2"/>
    </row>
    <row r="35" spans="1:6" ht="15.75" x14ac:dyDescent="0.25">
      <c r="B35" t="s">
        <v>14</v>
      </c>
      <c r="C35" s="6">
        <f>STDEV(C3:C9)</f>
        <v>21.723369027495757</v>
      </c>
      <c r="D35" s="2" t="s">
        <v>9</v>
      </c>
    </row>
    <row r="36" spans="1:6" x14ac:dyDescent="0.25">
      <c r="C36" s="6"/>
    </row>
    <row r="37" spans="1:6" x14ac:dyDescent="0.25">
      <c r="C37" s="6"/>
    </row>
    <row r="38" spans="1:6" x14ac:dyDescent="0.25">
      <c r="C38" s="6"/>
    </row>
    <row r="39" spans="1:6" x14ac:dyDescent="0.25">
      <c r="A39">
        <v>3</v>
      </c>
      <c r="B39" s="9" t="s">
        <v>11</v>
      </c>
      <c r="C39" s="10" t="s">
        <v>12</v>
      </c>
      <c r="D39" s="9" t="s">
        <v>15</v>
      </c>
      <c r="E39" s="9" t="s">
        <v>16</v>
      </c>
      <c r="F39" s="9" t="s">
        <v>13</v>
      </c>
    </row>
    <row r="40" spans="1:6" x14ac:dyDescent="0.25">
      <c r="B40" s="11">
        <v>70</v>
      </c>
      <c r="C40" s="11">
        <v>3</v>
      </c>
      <c r="D40" s="10">
        <f>(B53-$C$28)/$C$33</f>
        <v>-1.3953387593688451</v>
      </c>
      <c r="E40" s="10">
        <f>(C53-$C$31)/$C$35</f>
        <v>-0.95354848909794687</v>
      </c>
      <c r="F40" s="10">
        <f>D40*E40</f>
        <v>1.330523165775966</v>
      </c>
    </row>
    <row r="41" spans="1:6" x14ac:dyDescent="0.25">
      <c r="B41" s="11">
        <v>115</v>
      </c>
      <c r="C41" s="11">
        <v>45</v>
      </c>
      <c r="D41" s="10">
        <f>(B54-$C$28)/$C$33</f>
        <v>0.94259586404171947</v>
      </c>
      <c r="E41" s="10">
        <f>(C54-$C$31)/$C$35</f>
        <v>0.97985327500409714</v>
      </c>
      <c r="F41" s="10">
        <f t="shared" ref="F41:F46" si="0">D41*E41</f>
        <v>0.92360564438659554</v>
      </c>
    </row>
    <row r="42" spans="1:6" x14ac:dyDescent="0.25">
      <c r="B42" s="11">
        <v>105</v>
      </c>
      <c r="C42" s="11">
        <v>21</v>
      </c>
      <c r="D42" s="10">
        <f>(B55-$C$28)/$C$33</f>
        <v>0.42305483661714954</v>
      </c>
      <c r="E42" s="10">
        <f>(C55-$C$31)/$C$35</f>
        <v>-0.12494773305421378</v>
      </c>
      <c r="F42" s="10">
        <f t="shared" si="0"/>
        <v>-5.2859742792933623E-2</v>
      </c>
    </row>
    <row r="43" spans="1:6" x14ac:dyDescent="0.25">
      <c r="B43" s="11">
        <v>82</v>
      </c>
      <c r="C43" s="11">
        <v>7</v>
      </c>
      <c r="D43" s="10">
        <f>(B56-$C$28)/$C$33</f>
        <v>-0.77188952645936115</v>
      </c>
      <c r="E43" s="10">
        <f>(C56-$C$31)/$C$35</f>
        <v>-0.76941498775489514</v>
      </c>
      <c r="F43" s="10">
        <f t="shared" si="0"/>
        <v>0.59390337054886122</v>
      </c>
    </row>
    <row r="44" spans="1:6" x14ac:dyDescent="0.25">
      <c r="B44" s="11">
        <v>93</v>
      </c>
      <c r="C44" s="11">
        <v>16</v>
      </c>
      <c r="D44" s="10">
        <f>(B57-$C$28)/$C$33</f>
        <v>-0.2003943962923343</v>
      </c>
      <c r="E44" s="10">
        <f>(C57-$C$31)/$C$35</f>
        <v>-0.35511460973302855</v>
      </c>
      <c r="F44" s="10">
        <f t="shared" si="0"/>
        <v>7.1162977832038163E-2</v>
      </c>
    </row>
    <row r="45" spans="1:6" x14ac:dyDescent="0.25">
      <c r="B45" s="11">
        <v>125</v>
      </c>
      <c r="C45" s="11">
        <v>62</v>
      </c>
      <c r="D45" s="10">
        <f>(B58-$C$28)/$C$33</f>
        <v>1.4621368914662893</v>
      </c>
      <c r="E45" s="10">
        <f>(C58-$C$31)/$C$35</f>
        <v>1.7624206557120672</v>
      </c>
      <c r="F45" s="10">
        <f t="shared" si="0"/>
        <v>2.5769002589988212</v>
      </c>
    </row>
    <row r="46" spans="1:6" x14ac:dyDescent="0.25">
      <c r="B46" s="11">
        <v>88</v>
      </c>
      <c r="C46" s="11">
        <v>12</v>
      </c>
      <c r="D46" s="10">
        <f>(B59-$C$28)/$C$33</f>
        <v>-0.46016491000461923</v>
      </c>
      <c r="E46" s="10">
        <f>(C59-$C$31)/$C$35</f>
        <v>-0.53924811107608039</v>
      </c>
      <c r="F46" s="10">
        <f t="shared" si="0"/>
        <v>0.24814305850348545</v>
      </c>
    </row>
    <row r="47" spans="1:6" x14ac:dyDescent="0.25">
      <c r="B47" s="3"/>
      <c r="C47" s="3"/>
      <c r="D47" s="3"/>
      <c r="E47" s="3"/>
      <c r="F47" s="3"/>
    </row>
    <row r="48" spans="1:6" x14ac:dyDescent="0.25">
      <c r="B48" s="3"/>
      <c r="C48" s="3"/>
      <c r="D48" s="3"/>
      <c r="E48" s="3"/>
      <c r="F48" s="3"/>
    </row>
    <row r="49" spans="1:6" x14ac:dyDescent="0.25">
      <c r="A49">
        <v>4</v>
      </c>
      <c r="B49" s="3" t="s">
        <v>17</v>
      </c>
      <c r="C49" s="3"/>
      <c r="D49" s="3"/>
      <c r="E49" s="3"/>
      <c r="F49" s="3"/>
    </row>
    <row r="50" spans="1:6" x14ac:dyDescent="0.25">
      <c r="B50" s="12" t="s">
        <v>18</v>
      </c>
      <c r="C50" s="3"/>
      <c r="D50" s="3"/>
      <c r="E50" s="3"/>
      <c r="F50" s="3"/>
    </row>
    <row r="51" spans="1:6" x14ac:dyDescent="0.25">
      <c r="B51" s="3"/>
      <c r="C51" s="3"/>
      <c r="D51" s="3"/>
      <c r="E51" s="3"/>
      <c r="F51" s="3"/>
    </row>
    <row r="52" spans="1:6" x14ac:dyDescent="0.25">
      <c r="A52" t="s">
        <v>22</v>
      </c>
      <c r="B52" s="9" t="s">
        <v>11</v>
      </c>
      <c r="C52" s="10" t="s">
        <v>12</v>
      </c>
      <c r="D52" s="8" t="s">
        <v>19</v>
      </c>
      <c r="E52" s="8" t="s">
        <v>20</v>
      </c>
      <c r="F52" s="8" t="s">
        <v>21</v>
      </c>
    </row>
    <row r="53" spans="1:6" x14ac:dyDescent="0.25">
      <c r="A53">
        <v>1</v>
      </c>
      <c r="B53" s="11">
        <v>70</v>
      </c>
      <c r="C53" s="11">
        <v>3</v>
      </c>
      <c r="D53" s="3">
        <f>B53*C53</f>
        <v>210</v>
      </c>
      <c r="E53" s="3">
        <f>B53^2</f>
        <v>4900</v>
      </c>
      <c r="F53" s="3">
        <f>C53^2</f>
        <v>9</v>
      </c>
    </row>
    <row r="54" spans="1:6" x14ac:dyDescent="0.25">
      <c r="A54">
        <v>2</v>
      </c>
      <c r="B54" s="11">
        <v>115</v>
      </c>
      <c r="C54" s="11">
        <v>45</v>
      </c>
      <c r="D54" s="3">
        <f t="shared" ref="D54:D59" si="1">B54*C54</f>
        <v>5175</v>
      </c>
      <c r="E54" s="3">
        <f t="shared" ref="E54:E59" si="2">B54^2</f>
        <v>13225</v>
      </c>
      <c r="F54" s="3">
        <f t="shared" ref="F54:F59" si="3">C54^2</f>
        <v>2025</v>
      </c>
    </row>
    <row r="55" spans="1:6" x14ac:dyDescent="0.25">
      <c r="A55">
        <v>3</v>
      </c>
      <c r="B55" s="11">
        <v>105</v>
      </c>
      <c r="C55" s="11">
        <v>21</v>
      </c>
      <c r="D55" s="3">
        <f t="shared" si="1"/>
        <v>2205</v>
      </c>
      <c r="E55" s="3">
        <f t="shared" si="2"/>
        <v>11025</v>
      </c>
      <c r="F55" s="3">
        <f t="shared" si="3"/>
        <v>441</v>
      </c>
    </row>
    <row r="56" spans="1:6" x14ac:dyDescent="0.25">
      <c r="A56">
        <v>4</v>
      </c>
      <c r="B56" s="11">
        <v>82</v>
      </c>
      <c r="C56" s="11">
        <v>7</v>
      </c>
      <c r="D56" s="3">
        <f t="shared" si="1"/>
        <v>574</v>
      </c>
      <c r="E56" s="3">
        <f t="shared" si="2"/>
        <v>6724</v>
      </c>
      <c r="F56" s="3">
        <f t="shared" si="3"/>
        <v>49</v>
      </c>
    </row>
    <row r="57" spans="1:6" x14ac:dyDescent="0.25">
      <c r="A57">
        <v>5</v>
      </c>
      <c r="B57" s="11">
        <v>93</v>
      </c>
      <c r="C57" s="11">
        <v>16</v>
      </c>
      <c r="D57" s="3">
        <f t="shared" si="1"/>
        <v>1488</v>
      </c>
      <c r="E57" s="3">
        <f t="shared" si="2"/>
        <v>8649</v>
      </c>
      <c r="F57" s="3">
        <f t="shared" si="3"/>
        <v>256</v>
      </c>
    </row>
    <row r="58" spans="1:6" x14ac:dyDescent="0.25">
      <c r="A58">
        <v>6</v>
      </c>
      <c r="B58" s="11">
        <v>125</v>
      </c>
      <c r="C58" s="11">
        <v>62</v>
      </c>
      <c r="D58" s="3">
        <f t="shared" si="1"/>
        <v>7750</v>
      </c>
      <c r="E58" s="3">
        <f t="shared" si="2"/>
        <v>15625</v>
      </c>
      <c r="F58" s="3">
        <f t="shared" si="3"/>
        <v>3844</v>
      </c>
    </row>
    <row r="59" spans="1:6" x14ac:dyDescent="0.25">
      <c r="A59">
        <v>7</v>
      </c>
      <c r="B59" s="11">
        <v>88</v>
      </c>
      <c r="C59" s="11">
        <v>12</v>
      </c>
      <c r="D59" s="3">
        <f t="shared" si="1"/>
        <v>1056</v>
      </c>
      <c r="E59" s="3">
        <f t="shared" si="2"/>
        <v>7744</v>
      </c>
      <c r="F59" s="3">
        <f t="shared" si="3"/>
        <v>144</v>
      </c>
    </row>
    <row r="60" spans="1:6" x14ac:dyDescent="0.25">
      <c r="B60" s="13">
        <f>SUM(B53:B59)</f>
        <v>678</v>
      </c>
      <c r="C60" s="13">
        <f t="shared" ref="C60:F60" si="4">SUM(C53:C59)</f>
        <v>166</v>
      </c>
      <c r="D60" s="13">
        <f t="shared" si="4"/>
        <v>18458</v>
      </c>
      <c r="E60" s="13">
        <f t="shared" si="4"/>
        <v>67892</v>
      </c>
      <c r="F60" s="13">
        <f t="shared" si="4"/>
        <v>6768</v>
      </c>
    </row>
    <row r="61" spans="1:6" x14ac:dyDescent="0.25">
      <c r="A61" s="2" t="s">
        <v>23</v>
      </c>
      <c r="B61" t="s">
        <v>24</v>
      </c>
      <c r="C61" t="s">
        <v>25</v>
      </c>
      <c r="D61" t="s">
        <v>26</v>
      </c>
      <c r="E61" t="s">
        <v>27</v>
      </c>
      <c r="F61" t="s">
        <v>28</v>
      </c>
    </row>
    <row r="62" spans="1:6" x14ac:dyDescent="0.25">
      <c r="B62" s="14">
        <f>((A59*D60)-(B60*C60))/SQRT((A59*E60-(B60^2))*(A59*F60-C60^2))</f>
        <v>0.94856312220880612</v>
      </c>
    </row>
    <row r="64" spans="1:6" x14ac:dyDescent="0.25">
      <c r="B64" t="s">
        <v>29</v>
      </c>
    </row>
    <row r="65" spans="1:7" x14ac:dyDescent="0.25">
      <c r="C65" t="s">
        <v>30</v>
      </c>
    </row>
    <row r="66" spans="1:7" x14ac:dyDescent="0.25">
      <c r="C66" s="1" t="s">
        <v>31</v>
      </c>
    </row>
    <row r="68" spans="1:7" x14ac:dyDescent="0.25">
      <c r="C68" s="5" t="s">
        <v>32</v>
      </c>
    </row>
    <row r="70" spans="1:7" x14ac:dyDescent="0.25">
      <c r="A70">
        <v>5</v>
      </c>
      <c r="B70" t="s">
        <v>37</v>
      </c>
    </row>
    <row r="71" spans="1:7" x14ac:dyDescent="0.25">
      <c r="B71" t="s">
        <v>33</v>
      </c>
    </row>
    <row r="72" spans="1:7" x14ac:dyDescent="0.25">
      <c r="B72" t="s">
        <v>34</v>
      </c>
    </row>
    <row r="73" spans="1:7" x14ac:dyDescent="0.25">
      <c r="B73">
        <f>(A59*D60-B60*C60)/(7*E60-B60^2)</f>
        <v>1.0705655526992288</v>
      </c>
    </row>
    <row r="74" spans="1:7" x14ac:dyDescent="0.25">
      <c r="B74" t="s">
        <v>35</v>
      </c>
    </row>
    <row r="75" spans="1:7" x14ac:dyDescent="0.25">
      <c r="B75">
        <f>(C60-B73*B60)/A59</f>
        <v>-79.977634961439591</v>
      </c>
    </row>
    <row r="76" spans="1:7" x14ac:dyDescent="0.25">
      <c r="B76" s="15" t="s">
        <v>36</v>
      </c>
    </row>
    <row r="78" spans="1:7" x14ac:dyDescent="0.25">
      <c r="A78">
        <v>4</v>
      </c>
      <c r="B78" t="s">
        <v>38</v>
      </c>
    </row>
    <row r="80" spans="1:7" x14ac:dyDescent="0.25">
      <c r="B80" s="9" t="s">
        <v>11</v>
      </c>
      <c r="C80" s="10" t="s">
        <v>12</v>
      </c>
      <c r="D80" s="11" t="s">
        <v>39</v>
      </c>
      <c r="E80" s="11" t="s">
        <v>40</v>
      </c>
      <c r="F80" s="11" t="s">
        <v>41</v>
      </c>
      <c r="G80" t="s">
        <v>42</v>
      </c>
    </row>
    <row r="81" spans="2:7" x14ac:dyDescent="0.25">
      <c r="B81" s="11">
        <v>70</v>
      </c>
      <c r="C81" s="11">
        <v>3</v>
      </c>
      <c r="D81" s="16">
        <f>($B$73*B81)+$B$75</f>
        <v>-5.038046272493574</v>
      </c>
      <c r="E81" s="16">
        <f>C81-D81</f>
        <v>8.038046272493574</v>
      </c>
      <c r="F81" s="16">
        <f>E81^2</f>
        <v>64.610187878747837</v>
      </c>
      <c r="G81" s="5">
        <f>SUMSQ(B81,C81)</f>
        <v>4909</v>
      </c>
    </row>
    <row r="82" spans="2:7" x14ac:dyDescent="0.25">
      <c r="B82" s="11">
        <v>115</v>
      </c>
      <c r="C82" s="11">
        <v>45</v>
      </c>
      <c r="D82" s="16">
        <f t="shared" ref="D82:D87" si="5">($B$73*B82)+$B$75</f>
        <v>43.137403598971716</v>
      </c>
      <c r="E82" s="16">
        <f t="shared" ref="E82:E87" si="6">C82-D82</f>
        <v>1.8625964010282843</v>
      </c>
      <c r="F82" s="16">
        <f t="shared" ref="F82:F87" si="7">E82^2</f>
        <v>3.4692653531235171</v>
      </c>
      <c r="G82" s="5">
        <f t="shared" ref="G82:G87" si="8">SUMSQ(B82,C82)</f>
        <v>15250</v>
      </c>
    </row>
    <row r="83" spans="2:7" x14ac:dyDescent="0.25">
      <c r="B83" s="11">
        <v>105</v>
      </c>
      <c r="C83" s="11">
        <v>21</v>
      </c>
      <c r="D83" s="16">
        <f t="shared" si="5"/>
        <v>32.431748071979442</v>
      </c>
      <c r="E83" s="16">
        <f t="shared" si="6"/>
        <v>-11.431748071979442</v>
      </c>
      <c r="F83" s="16">
        <f t="shared" si="7"/>
        <v>130.68486398120569</v>
      </c>
      <c r="G83" s="5">
        <f t="shared" si="8"/>
        <v>11466</v>
      </c>
    </row>
    <row r="84" spans="2:7" x14ac:dyDescent="0.25">
      <c r="B84" s="11">
        <v>82</v>
      </c>
      <c r="C84" s="11">
        <v>7</v>
      </c>
      <c r="D84" s="16">
        <f t="shared" si="5"/>
        <v>7.8087403598971719</v>
      </c>
      <c r="E84" s="16">
        <f t="shared" si="6"/>
        <v>-0.80874035989717186</v>
      </c>
      <c r="F84" s="16">
        <f t="shared" si="7"/>
        <v>0.6540609697266071</v>
      </c>
      <c r="G84" s="5">
        <f t="shared" si="8"/>
        <v>6773</v>
      </c>
    </row>
    <row r="85" spans="2:7" x14ac:dyDescent="0.25">
      <c r="B85" s="11">
        <v>93</v>
      </c>
      <c r="C85" s="11">
        <v>16</v>
      </c>
      <c r="D85" s="16">
        <f t="shared" si="5"/>
        <v>19.584961439588696</v>
      </c>
      <c r="E85" s="16">
        <f t="shared" si="6"/>
        <v>-3.584961439588696</v>
      </c>
      <c r="F85" s="16">
        <f t="shared" si="7"/>
        <v>12.851948523337855</v>
      </c>
      <c r="G85" s="5">
        <f t="shared" si="8"/>
        <v>8905</v>
      </c>
    </row>
    <row r="86" spans="2:7" x14ac:dyDescent="0.25">
      <c r="B86" s="11">
        <v>125</v>
      </c>
      <c r="C86" s="11">
        <v>62</v>
      </c>
      <c r="D86" s="16">
        <f t="shared" si="5"/>
        <v>53.843059125964018</v>
      </c>
      <c r="E86" s="16">
        <f t="shared" si="6"/>
        <v>8.1569408740359819</v>
      </c>
      <c r="F86" s="16">
        <f t="shared" si="7"/>
        <v>66.535684422518884</v>
      </c>
      <c r="G86" s="5">
        <f t="shared" si="8"/>
        <v>19469</v>
      </c>
    </row>
    <row r="87" spans="2:7" x14ac:dyDescent="0.25">
      <c r="B87" s="11">
        <v>88</v>
      </c>
      <c r="C87" s="11">
        <v>12</v>
      </c>
      <c r="D87" s="16">
        <f>($B$73*B87)+$B$75</f>
        <v>14.232133676092545</v>
      </c>
      <c r="E87" s="16">
        <f>C87-D87</f>
        <v>-2.2321336760925448</v>
      </c>
      <c r="F87" s="16">
        <f t="shared" si="7"/>
        <v>4.9824207479464171</v>
      </c>
      <c r="G87" s="5">
        <f t="shared" si="8"/>
        <v>7888</v>
      </c>
    </row>
    <row r="90" spans="2:7" x14ac:dyDescent="0.25">
      <c r="B90" t="s">
        <v>43</v>
      </c>
    </row>
    <row r="91" spans="2:7" x14ac:dyDescent="0.25">
      <c r="C91" s="5">
        <f xml:space="preserve"> 0.8998</f>
        <v>0.89980000000000004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2021-02-20T20:11:46Z</dcterms:created>
  <dcterms:modified xsi:type="dcterms:W3CDTF">2021-02-20T22:12:03Z</dcterms:modified>
</cp:coreProperties>
</file>